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5\affaires\CNSNMM\20.17 RENOVATION THERMIQUE\8 DCE\2 ECONOMISTE\"/>
    </mc:Choice>
  </mc:AlternateContent>
  <xr:revisionPtr revIDLastSave="0" documentId="8_{1383E97D-4341-4489-8222-7D7DCCB4C982}" xr6:coauthVersionLast="47" xr6:coauthVersionMax="47" xr10:uidLastSave="{00000000-0000-0000-0000-000000000000}"/>
  <workbookProtection workbookAlgorithmName="SHA-512" workbookHashValue="Ue7pMxkLl5exC2Fi6uywt9NINZhpStcSLdS3RvqcJ6UsLQOmBnaX2HhRwOnFwlkP0CS4u9Um/aDBFcvo8KXTMw==" workbookSaltValue="LAv/JKtHBaLinZEX/tSK7A==" workbookSpinCount="100000" lockStructure="1"/>
  <bookViews>
    <workbookView xWindow="28680" yWindow="-120" windowWidth="29040" windowHeight="15720" xr2:uid="{A1E7A2D8-F039-4CD9-B508-A38450F8EAB8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I22" i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27" i="1"/>
  <c r="H28" i="1" s="1"/>
</calcChain>
</file>

<file path=xl/sharedStrings.xml><?xml version="1.0" encoding="utf-8"?>
<sst xmlns="http://schemas.openxmlformats.org/spreadsheetml/2006/main" count="114" uniqueCount="90">
  <si>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</si>
  <si>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</si>
  <si>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</si>
  <si>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</si>
  <si>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</si>
  <si>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</si>
  <si>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</si>
  <si>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</si>
  <si>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</si>
  <si>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</si>
  <si>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</si>
  <si>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</si>
  <si>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</si>
  <si>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</si>
  <si>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</si>
  <si>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</si>
  <si>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</si>
  <si>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</si>
  <si>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</si>
  <si>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</si>
  <si>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</si>
  <si>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</si>
  <si>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</si>
  <si>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</si>
  <si>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</si>
  <si>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</si>
  <si>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</si>
  <si>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</si>
  <si>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</si>
  <si>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</si>
  <si>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</si>
  <si>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</si>
  <si>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</si>
  <si>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</si>
  <si>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</si>
  <si>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</si>
  <si>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</si>
  <si>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</si>
  <si>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</si>
  <si>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</si>
  <si>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</si>
  <si>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</si>
  <si>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</si>
  <si>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</si>
  <si>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</si>
  <si>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</si>
  <si>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</si>
  <si>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</si>
  <si>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</si>
  <si>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</si>
  <si>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</si>
  <si>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</si>
  <si>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</si>
  <si>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</si>
  <si>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n°4</t>
  </si>
  <si>
    <t>MÉTALLERIE</t>
  </si>
  <si>
    <t>3</t>
  </si>
  <si>
    <t>4.2</t>
  </si>
  <si>
    <t>Description des ouvrages</t>
  </si>
  <si>
    <t>4</t>
  </si>
  <si>
    <t>4.2.1</t>
  </si>
  <si>
    <t>Métallerie extérieure</t>
  </si>
  <si>
    <t>9</t>
  </si>
  <si>
    <t>1</t>
  </si>
  <si>
    <t>Lettrage métallique</t>
  </si>
  <si>
    <t>FT</t>
  </si>
  <si>
    <t>9.&amp;</t>
  </si>
  <si>
    <t>4.2.2</t>
  </si>
  <si>
    <t>Remplacement des garde-corps</t>
  </si>
  <si>
    <t>Dépose de garde-corps existant</t>
  </si>
  <si>
    <t>ml</t>
  </si>
  <si>
    <t>L</t>
  </si>
  <si>
    <t>Localisation : en périphérie de tous les balcons et de l'escalier de secours</t>
  </si>
  <si>
    <t>Garde corps avec remplissage en mailles aluminium</t>
  </si>
  <si>
    <t>Localisation : au droit du balcon supprimé pour la porte-fenêtre existante inchangée</t>
  </si>
  <si>
    <t>3.&amp;</t>
  </si>
  <si>
    <t>Total du chapitre Description des ouvrages</t>
  </si>
  <si>
    <t>2.&amp;</t>
  </si>
  <si>
    <t>Total du lot MÉTALLERIE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</si>
  <si>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</si>
  <si>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</si>
  <si>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</si>
  <si>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</t>
  </si>
  <si>
    <t xml:space="preserve">MAITRE D'OUVRAGE : 
CENTRE NATIONAL DE SKI NORDIQUE DE MOYENNE MONTAGNE
1848, route des Pessettes
39220 PRÉMANON
Tél : 03 84 60 76 95
</t>
  </si>
  <si>
    <t>D.P.G.F.</t>
  </si>
  <si>
    <t>Rénovation thermique et remplacement des menuiseries extérieures</t>
  </si>
  <si>
    <t>20.17</t>
  </si>
  <si>
    <t>26/05/2025</t>
  </si>
  <si>
    <t>DCE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</si>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</sst>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11BB2E7-C608-452E-928B-CB4F01AD0447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B2F4DFAE-A509-4D35-88DA-1449B80BB00C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6E6B770-B8A0-4529-9ADB-A10AA6AB8B00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4A0A2-939C-4ADA-B925-47FCD3456BE1}">
  <sheetPr>
    <pageSetUpPr fitToPage="1"/>
  </sheetPr>
  <dimension ref="A1:N28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1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3" customWidth="1"/>
    <col min="11" max="11" width="12.85546875" style="50" hidden="1" customWidth="1"/>
    <col min="12" max="12" width="14" style="51" hidden="1" customWidth="1"/>
    <col min="13" max="13" width="16.140625" style="49" hidden="1" customWidth="1"/>
    <col min="14" max="14" width="0.42578125" style="44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4"/>
      <c r="K1" s="25"/>
      <c r="L1" s="25"/>
      <c r="M1" s="53"/>
    </row>
    <row r="2" spans="1:14" x14ac:dyDescent="0.2">
      <c r="A2" s="74" t="s">
        <v>52</v>
      </c>
      <c r="B2" s="13" t="str">
        <f xml:space="preserve"> Paramètres!$C$5 &amp; ""</f>
        <v>Rénovation thermique et remplacement des menuiseries extérieures</v>
      </c>
      <c r="C2" s="16"/>
      <c r="D2" s="13"/>
      <c r="E2" s="13"/>
      <c r="F2" s="13"/>
      <c r="G2" s="18"/>
      <c r="H2" s="18"/>
      <c r="I2" s="25"/>
      <c r="J2" s="47" t="str">
        <f xml:space="preserve"> Paramètres!$C$9 &amp; " " &amp; Paramètres!$C$11</f>
        <v>Lot n°4 MÉTALLERIE</v>
      </c>
      <c r="K2" s="48"/>
      <c r="L2" s="48"/>
      <c r="M2" s="48"/>
    </row>
    <row r="3" spans="1:14" x14ac:dyDescent="0.2">
      <c r="A3" s="14"/>
      <c r="B3" s="42"/>
      <c r="C3" s="16"/>
      <c r="D3" s="13"/>
      <c r="E3" s="13"/>
      <c r="F3" s="13"/>
      <c r="G3" s="18"/>
      <c r="H3" s="18"/>
      <c r="I3" s="25"/>
      <c r="J3" s="52" t="str">
        <f xml:space="preserve"> Paramètres!$C$13</f>
        <v>26/05/2025</v>
      </c>
      <c r="K3" s="48"/>
      <c r="L3" s="48"/>
      <c r="M3" s="48"/>
    </row>
    <row r="4" spans="1:14" s="22" customFormat="1" ht="25.5" customHeight="1" x14ac:dyDescent="0.2">
      <c r="A4" s="40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6" t="s">
        <v>8</v>
      </c>
      <c r="K4" s="23" t="s">
        <v>27</v>
      </c>
      <c r="L4" s="23" t="s">
        <v>28</v>
      </c>
      <c r="M4" s="46" t="s">
        <v>29</v>
      </c>
      <c r="N4" s="45"/>
    </row>
    <row r="5" spans="1:14" s="85" customFormat="1" ht="18" x14ac:dyDescent="0.25">
      <c r="A5" s="76"/>
      <c r="B5" s="77"/>
      <c r="C5" s="78"/>
      <c r="D5" s="77"/>
      <c r="E5" s="77"/>
      <c r="F5" s="77"/>
      <c r="G5" s="79"/>
      <c r="H5" s="79"/>
      <c r="I5" s="80"/>
      <c r="J5" s="81"/>
      <c r="K5" s="82"/>
      <c r="L5" s="77"/>
      <c r="M5" s="83"/>
      <c r="N5" s="84"/>
    </row>
    <row r="6" spans="1:14" s="85" customFormat="1" ht="18" x14ac:dyDescent="0.25">
      <c r="A6" s="86" t="s">
        <v>53</v>
      </c>
      <c r="B6" s="87" t="s">
        <v>54</v>
      </c>
      <c r="C6" s="88" t="s">
        <v>55</v>
      </c>
      <c r="D6" s="77"/>
      <c r="E6" s="77"/>
      <c r="F6" s="77"/>
      <c r="G6" s="79"/>
      <c r="H6" s="79"/>
      <c r="I6" s="80"/>
      <c r="J6" s="81"/>
      <c r="K6" s="82"/>
      <c r="L6" s="77"/>
      <c r="M6" s="83"/>
      <c r="N6" s="84"/>
    </row>
    <row r="7" spans="1:14" s="85" customFormat="1" ht="18" x14ac:dyDescent="0.25">
      <c r="A7" s="76"/>
      <c r="B7" s="77"/>
      <c r="C7" s="78"/>
      <c r="D7" s="77"/>
      <c r="E7" s="77"/>
      <c r="F7" s="77"/>
      <c r="G7" s="79"/>
      <c r="H7" s="79"/>
      <c r="I7" s="80"/>
      <c r="J7" s="81"/>
      <c r="K7" s="82"/>
      <c r="L7" s="77"/>
      <c r="M7" s="83"/>
      <c r="N7" s="84"/>
    </row>
    <row r="8" spans="1:14" s="90" customFormat="1" x14ac:dyDescent="0.2">
      <c r="A8" s="97" t="s">
        <v>56</v>
      </c>
      <c r="B8" s="98" t="s">
        <v>57</v>
      </c>
      <c r="C8" s="99" t="s">
        <v>58</v>
      </c>
      <c r="D8" s="91"/>
      <c r="E8" s="91"/>
      <c r="F8" s="91"/>
      <c r="G8" s="92"/>
      <c r="H8" s="92"/>
      <c r="I8" s="93"/>
      <c r="J8" s="94"/>
      <c r="K8" s="95"/>
      <c r="L8" s="91"/>
      <c r="M8" s="96"/>
      <c r="N8" s="89"/>
    </row>
    <row r="9" spans="1:14" s="75" customFormat="1" ht="13.5" thickBot="1" x14ac:dyDescent="0.25">
      <c r="A9" s="108" t="s">
        <v>59</v>
      </c>
      <c r="B9" s="109" t="s">
        <v>60</v>
      </c>
      <c r="C9" s="110" t="s">
        <v>61</v>
      </c>
      <c r="D9" s="101"/>
      <c r="E9" s="101"/>
      <c r="F9" s="101"/>
      <c r="G9" s="103"/>
      <c r="H9" s="103"/>
      <c r="I9" s="104"/>
      <c r="J9" s="105"/>
      <c r="K9" s="106"/>
      <c r="L9" s="101"/>
      <c r="M9" s="107"/>
      <c r="N9" s="44"/>
    </row>
    <row r="10" spans="1:14" ht="14.25" thickTop="1" thickBot="1" x14ac:dyDescent="0.25">
      <c r="A10" s="111" t="s">
        <v>62</v>
      </c>
      <c r="B10" s="112" t="s">
        <v>63</v>
      </c>
      <c r="C10" s="113" t="s">
        <v>64</v>
      </c>
      <c r="D10" s="112" t="s">
        <v>65</v>
      </c>
      <c r="E10" s="114">
        <v>1</v>
      </c>
      <c r="G10" s="115"/>
      <c r="H10" s="115" t="str">
        <f>IF(ISBLANK(G10), "", ROUND(E10 * ROUND(G10, 2), 2))</f>
        <v/>
      </c>
      <c r="I10" s="116" t="s">
        <v>52</v>
      </c>
      <c r="J10" s="43">
        <v>0.1</v>
      </c>
      <c r="K10" s="50" t="b">
        <f>IF(AND(COUNTIF(TAUXTVA1:TAUXTVA4, J10) = 0, J10 &lt;&gt; 0), FALSE, IF(ISBLANK(J10), FALSE, TRUE))</f>
        <v>1</v>
      </c>
      <c r="L10" s="51" t="b">
        <f>IF(AND(A10 = "9", OR(I10 = "Variante", I10 = "Option")), FALSE, TRUE)</f>
        <v>1</v>
      </c>
      <c r="M10" s="49">
        <f>IF(AND(L10 = TRUE, K10 = TRUE), J10, "")</f>
        <v>0.1</v>
      </c>
    </row>
    <row r="11" spans="1:14" ht="13.5" thickTop="1" x14ac:dyDescent="0.2">
      <c r="A11" s="111" t="s">
        <v>66</v>
      </c>
    </row>
    <row r="12" spans="1:14" s="75" customFormat="1" ht="13.5" thickBot="1" x14ac:dyDescent="0.25">
      <c r="A12" s="108" t="s">
        <v>59</v>
      </c>
      <c r="B12" s="109" t="s">
        <v>67</v>
      </c>
      <c r="C12" s="110" t="s">
        <v>68</v>
      </c>
      <c r="D12" s="101"/>
      <c r="E12" s="101"/>
      <c r="F12" s="101"/>
      <c r="G12" s="103"/>
      <c r="H12" s="103"/>
      <c r="I12" s="104"/>
      <c r="J12" s="105"/>
      <c r="K12" s="106"/>
      <c r="L12" s="101"/>
      <c r="M12" s="107"/>
      <c r="N12" s="44"/>
    </row>
    <row r="13" spans="1:14" ht="14.25" thickTop="1" thickBot="1" x14ac:dyDescent="0.25">
      <c r="A13" s="111" t="s">
        <v>62</v>
      </c>
      <c r="B13" s="112" t="s">
        <v>53</v>
      </c>
      <c r="C13" s="113" t="s">
        <v>69</v>
      </c>
      <c r="D13" s="112" t="s">
        <v>70</v>
      </c>
      <c r="E13" s="117">
        <v>110</v>
      </c>
      <c r="G13" s="115"/>
      <c r="H13" s="115" t="str">
        <f>IF(ISBLANK(G13), "", ROUND(E13 * ROUND(G13, 2), 2))</f>
        <v/>
      </c>
      <c r="I13" s="116" t="s">
        <v>52</v>
      </c>
      <c r="J13" s="43">
        <v>0.1</v>
      </c>
      <c r="K13" s="50" t="b">
        <f>IF(AND(COUNTIF(TAUXTVA1:TAUXTVA4, J13) = 0, J13 &lt;&gt; 0), FALSE, IF(ISBLANK(J13), FALSE, TRUE))</f>
        <v>1</v>
      </c>
      <c r="L13" s="51" t="b">
        <f>IF(AND(A13 = "9", OR(I13 = "Variante", I13 = "Option")), FALSE, TRUE)</f>
        <v>1</v>
      </c>
      <c r="M13" s="49">
        <f>IF(AND(L13 = TRUE, K13 = TRUE), J13, "")</f>
        <v>0.1</v>
      </c>
    </row>
    <row r="14" spans="1:14" ht="13.5" thickTop="1" x14ac:dyDescent="0.2">
      <c r="A14" s="111" t="s">
        <v>71</v>
      </c>
      <c r="C14" s="113" t="s">
        <v>72</v>
      </c>
    </row>
    <row r="15" spans="1:14" ht="13.5" thickBot="1" x14ac:dyDescent="0.25">
      <c r="A15" s="111" t="s">
        <v>66</v>
      </c>
    </row>
    <row r="16" spans="1:14" ht="14.25" thickTop="1" thickBot="1" x14ac:dyDescent="0.25">
      <c r="A16" s="111" t="s">
        <v>62</v>
      </c>
      <c r="B16" s="112" t="s">
        <v>56</v>
      </c>
      <c r="C16" s="113" t="s">
        <v>73</v>
      </c>
      <c r="D16" s="112" t="s">
        <v>70</v>
      </c>
      <c r="E16" s="117">
        <v>110</v>
      </c>
      <c r="G16" s="115"/>
      <c r="H16" s="115" t="str">
        <f>IF(ISBLANK(G16), "", ROUND(E16 * ROUND(G16, 2), 2))</f>
        <v/>
      </c>
      <c r="I16" s="116" t="s">
        <v>52</v>
      </c>
      <c r="J16" s="43">
        <v>0.1</v>
      </c>
      <c r="K16" s="50" t="b">
        <f>IF(AND(COUNTIF(TAUXTVA1:TAUXTVA4, J16) = 0, J16 &lt;&gt; 0), FALSE, IF(ISBLANK(J16), FALSE, TRUE))</f>
        <v>1</v>
      </c>
      <c r="L16" s="51" t="b">
        <f>IF(AND(A16 = "9", OR(I16 = "Variante", I16 = "Option")), FALSE, TRUE)</f>
        <v>1</v>
      </c>
      <c r="M16" s="49">
        <f>IF(AND(L16 = TRUE, K16 = TRUE), J16, "")</f>
        <v>0.1</v>
      </c>
    </row>
    <row r="17" spans="1:14" ht="13.5" thickTop="1" x14ac:dyDescent="0.2">
      <c r="A17" s="111" t="s">
        <v>71</v>
      </c>
      <c r="C17" s="113" t="s">
        <v>72</v>
      </c>
    </row>
    <row r="18" spans="1:14" ht="13.5" thickBot="1" x14ac:dyDescent="0.25">
      <c r="A18" s="111" t="s">
        <v>66</v>
      </c>
    </row>
    <row r="19" spans="1:14" ht="14.25" thickTop="1" thickBot="1" x14ac:dyDescent="0.25">
      <c r="A19" s="111" t="s">
        <v>62</v>
      </c>
      <c r="B19" s="112" t="s">
        <v>59</v>
      </c>
      <c r="C19" s="113" t="s">
        <v>73</v>
      </c>
      <c r="D19" s="112" t="s">
        <v>70</v>
      </c>
      <c r="E19" s="117">
        <v>1.5</v>
      </c>
      <c r="G19" s="115"/>
      <c r="H19" s="115" t="str">
        <f>IF(ISBLANK(G19), "", ROUND(E19 * ROUND(G19, 2), 2))</f>
        <v/>
      </c>
      <c r="I19" s="116" t="s">
        <v>52</v>
      </c>
      <c r="J19" s="43">
        <v>0.1</v>
      </c>
      <c r="K19" s="50" t="b">
        <f>IF(AND(COUNTIF(TAUXTVA1:TAUXTVA4, J19) = 0, J19 &lt;&gt; 0), FALSE, IF(ISBLANK(J19), FALSE, TRUE))</f>
        <v>1</v>
      </c>
      <c r="L19" s="51" t="b">
        <f>IF(AND(A19 = "9", OR(I19 = "Variante", I19 = "Option")), FALSE, TRUE)</f>
        <v>1</v>
      </c>
      <c r="M19" s="49">
        <f>IF(AND(L19 = TRUE, K19 = TRUE), J19, "")</f>
        <v>0.1</v>
      </c>
    </row>
    <row r="20" spans="1:14" ht="23.25" thickTop="1" x14ac:dyDescent="0.2">
      <c r="A20" s="111" t="s">
        <v>71</v>
      </c>
      <c r="C20" s="113" t="s">
        <v>74</v>
      </c>
    </row>
    <row r="21" spans="1:14" x14ac:dyDescent="0.2">
      <c r="A21" s="111" t="s">
        <v>66</v>
      </c>
    </row>
    <row r="22" spans="1:14" s="75" customFormat="1" x14ac:dyDescent="0.2">
      <c r="A22" s="108" t="s">
        <v>75</v>
      </c>
      <c r="B22" s="109" t="s">
        <v>57</v>
      </c>
      <c r="C22" s="110" t="s">
        <v>76</v>
      </c>
      <c r="D22" s="101"/>
      <c r="E22" s="101"/>
      <c r="F22" s="101"/>
      <c r="G22" s="103"/>
      <c r="H22" s="103">
        <f>IF(COUNTIF(L8:L21, FALSE) = COUNTIF(A8:A21, "9"), SUMIF(A8:A21, "9", H8:H21), SUMIF(L8:L21, TRUE, H8:H21))</f>
        <v>0</v>
      </c>
      <c r="I22" s="24" t="str">
        <f>IF(AND(COUNTIF(B8:B21, "9") &gt; 0, COUNTIF(L8:L21, FALSE) = COUNTIF(B8:B21, "9")), "Non totalisé", "")</f>
        <v/>
      </c>
      <c r="J22" s="105"/>
      <c r="K22" s="106"/>
      <c r="L22" s="101"/>
      <c r="M22" s="107"/>
      <c r="N22" s="44"/>
    </row>
    <row r="23" spans="1:14" s="75" customFormat="1" x14ac:dyDescent="0.2">
      <c r="A23" s="100"/>
      <c r="B23" s="101"/>
      <c r="C23" s="102"/>
      <c r="D23" s="101"/>
      <c r="E23" s="101"/>
      <c r="F23" s="101"/>
      <c r="G23" s="103"/>
      <c r="H23" s="103"/>
      <c r="I23" s="104"/>
      <c r="J23" s="105"/>
      <c r="K23" s="106"/>
      <c r="L23" s="101"/>
      <c r="M23" s="107"/>
      <c r="N23" s="44"/>
    </row>
    <row r="24" spans="1:14" s="75" customFormat="1" x14ac:dyDescent="0.2">
      <c r="A24" s="118" t="s">
        <v>77</v>
      </c>
      <c r="B24" s="120" t="s">
        <v>54</v>
      </c>
      <c r="C24" s="122" t="s">
        <v>78</v>
      </c>
      <c r="D24" s="126"/>
      <c r="E24" s="126"/>
      <c r="F24" s="126"/>
      <c r="G24" s="131"/>
      <c r="H24" s="130"/>
      <c r="I24" s="135"/>
      <c r="J24" s="137"/>
      <c r="K24" s="106"/>
      <c r="L24" s="101"/>
      <c r="M24" s="107"/>
      <c r="N24" s="44"/>
    </row>
    <row r="25" spans="1:14" s="75" customFormat="1" x14ac:dyDescent="0.2">
      <c r="A25" s="100"/>
      <c r="B25" s="101"/>
      <c r="C25" s="123"/>
      <c r="D25" s="127"/>
      <c r="E25" s="127"/>
      <c r="F25" s="127"/>
      <c r="G25" s="132"/>
      <c r="H25" s="129"/>
      <c r="I25" s="104"/>
      <c r="J25" s="105"/>
      <c r="K25" s="106"/>
      <c r="L25" s="101"/>
      <c r="M25" s="107"/>
      <c r="N25" s="44"/>
    </row>
    <row r="26" spans="1:14" s="75" customFormat="1" x14ac:dyDescent="0.2">
      <c r="A26" s="100"/>
      <c r="B26" s="101"/>
      <c r="C26" s="124" t="s">
        <v>79</v>
      </c>
      <c r="D26" s="127"/>
      <c r="E26" s="127"/>
      <c r="F26" s="127"/>
      <c r="G26" s="132"/>
      <c r="H26" s="129">
        <f>SUMIF(L6:L23, TRUE, H6:H23)</f>
        <v>0</v>
      </c>
      <c r="I26" s="104"/>
      <c r="J26" s="105"/>
      <c r="K26" s="106"/>
      <c r="L26" s="101"/>
      <c r="M26" s="107"/>
      <c r="N26" s="44"/>
    </row>
    <row r="27" spans="1:14" s="75" customFormat="1" x14ac:dyDescent="0.2">
      <c r="A27" s="100"/>
      <c r="B27" s="101"/>
      <c r="C27" s="124" t="s">
        <v>80</v>
      </c>
      <c r="D27" s="127"/>
      <c r="E27" s="127"/>
      <c r="F27" s="127"/>
      <c r="G27" s="132"/>
      <c r="H27" s="129">
        <f>IF(COUNTIF(K6:K23, FALSE) = 0, ROUND(TAUXTVA1 * SUMIF(M6:M23, TAUXTVA1, H6:H23), 2)+ ROUND(TAUXTVA2 * SUMIF(M6:M23, TAUXTVA2, H6:H23), 2)+ ROUND(TAUXTVA3 * SUMIF(M6:M23, TAUXTVA3, H6:H23), 2)+ ROUND(TAUXTVA4 * SUMIF(M6:M23, TAUXTVA4, H6:H23), 2), "Présence d'un taux de TVA non supporté,")</f>
        <v>0</v>
      </c>
      <c r="I27" s="104"/>
      <c r="J27" s="105"/>
      <c r="K27" s="106"/>
      <c r="L27" s="101"/>
      <c r="M27" s="107"/>
      <c r="N27" s="44"/>
    </row>
    <row r="28" spans="1:14" s="75" customFormat="1" x14ac:dyDescent="0.2">
      <c r="A28" s="119"/>
      <c r="B28" s="121"/>
      <c r="C28" s="125" t="s">
        <v>81</v>
      </c>
      <c r="D28" s="128"/>
      <c r="E28" s="128"/>
      <c r="F28" s="128"/>
      <c r="G28" s="133"/>
      <c r="H28" s="134">
        <f>IF(COUNTIF(K6:K23, FALSE) = 0, H26 + H27, "calcul de la TVA impossible.")</f>
        <v>0</v>
      </c>
      <c r="I28" s="136"/>
      <c r="J28" s="138"/>
      <c r="K28" s="106"/>
      <c r="L28" s="101"/>
      <c r="M28" s="107"/>
      <c r="N28" s="44"/>
    </row>
  </sheetData>
  <sheetProtection algorithmName="SHA-512" hashValue="r1WEj3peE+1d0d+/GxgtJmRNp9QyFOm3XvKbcvQBQMWbgpXjmTehvsWASIXDCFLetIOVwG/IwfOsJDfVWwmyGg==" saltValue="Al9zAagNAK3ty3y6sa1MgQ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55EC9-91B4-454F-B68D-A0E4A9B733CB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39" t="s">
        <v>82</v>
      </c>
      <c r="C1" s="1"/>
      <c r="D1" s="1"/>
      <c r="E1" s="1"/>
      <c r="F1" s="2"/>
      <c r="G1" s="11"/>
    </row>
    <row r="2" spans="2:7" ht="9.75" customHeight="1" x14ac:dyDescent="0.2">
      <c r="B2" s="56"/>
      <c r="C2" s="3"/>
      <c r="D2" s="3"/>
      <c r="E2" s="3"/>
      <c r="F2" s="4"/>
    </row>
    <row r="3" spans="2:7" ht="9.75" customHeight="1" x14ac:dyDescent="0.2">
      <c r="B3" s="56"/>
      <c r="C3" s="3"/>
      <c r="D3" s="3"/>
      <c r="E3" s="3"/>
      <c r="F3" s="4"/>
    </row>
    <row r="4" spans="2:7" ht="9.75" customHeight="1" x14ac:dyDescent="0.2">
      <c r="B4" s="56"/>
      <c r="C4" s="3"/>
      <c r="D4" s="3"/>
      <c r="E4" s="3"/>
      <c r="F4" s="4"/>
    </row>
    <row r="5" spans="2:7" ht="9.75" customHeight="1" x14ac:dyDescent="0.2">
      <c r="B5" s="56"/>
      <c r="C5" s="3"/>
      <c r="D5" s="3"/>
      <c r="E5" s="3"/>
      <c r="F5" s="4"/>
    </row>
    <row r="6" spans="2:7" x14ac:dyDescent="0.2">
      <c r="B6" s="56"/>
      <c r="C6" s="3"/>
      <c r="D6" s="3"/>
      <c r="E6" s="3"/>
      <c r="F6" s="4"/>
    </row>
    <row r="7" spans="2:7" ht="9.75" customHeight="1" x14ac:dyDescent="0.2">
      <c r="B7" s="56"/>
      <c r="C7" s="3"/>
      <c r="D7" s="3"/>
      <c r="E7" s="3"/>
      <c r="F7" s="4"/>
    </row>
    <row r="8" spans="2:7" ht="9.75" customHeight="1" x14ac:dyDescent="0.2">
      <c r="B8" s="56"/>
      <c r="C8" s="3"/>
      <c r="D8" s="3"/>
      <c r="E8" s="3"/>
      <c r="F8" s="4"/>
    </row>
    <row r="9" spans="2:7" ht="9.75" customHeight="1" x14ac:dyDescent="0.2">
      <c r="B9" s="56"/>
      <c r="C9" s="3"/>
      <c r="D9" s="3"/>
      <c r="E9" s="3"/>
      <c r="F9" s="4"/>
    </row>
    <row r="10" spans="2:7" ht="9.75" customHeight="1" x14ac:dyDescent="0.2">
      <c r="B10" s="56"/>
      <c r="C10" s="3"/>
      <c r="D10" s="3"/>
      <c r="E10" s="3"/>
      <c r="F10" s="4"/>
    </row>
    <row r="11" spans="2:7" x14ac:dyDescent="0.2">
      <c r="B11" s="56"/>
      <c r="C11" s="3"/>
      <c r="D11" s="3"/>
      <c r="E11" s="3"/>
      <c r="F11" s="4"/>
    </row>
    <row r="12" spans="2:7" ht="9.75" customHeight="1" x14ac:dyDescent="0.2">
      <c r="B12" s="56"/>
      <c r="C12" s="58" t="str">
        <f>IF(Paramètres!$C$5&lt;&gt;"", Paramètres!$C$5, "")</f>
        <v>Rénovation thermique et remplacement des menuiseries extérieures</v>
      </c>
      <c r="D12" s="58"/>
      <c r="E12" s="58"/>
      <c r="F12" s="59"/>
    </row>
    <row r="13" spans="2:7" ht="9.75" customHeight="1" x14ac:dyDescent="0.2">
      <c r="B13" s="56"/>
      <c r="C13" s="58"/>
      <c r="D13" s="58"/>
      <c r="E13" s="58"/>
      <c r="F13" s="59"/>
    </row>
    <row r="14" spans="2:7" ht="9.75" customHeight="1" x14ac:dyDescent="0.2">
      <c r="B14" s="56"/>
      <c r="C14" s="58"/>
      <c r="D14" s="58"/>
      <c r="E14" s="58"/>
      <c r="F14" s="59"/>
    </row>
    <row r="15" spans="2:7" ht="9.75" customHeight="1" x14ac:dyDescent="0.2">
      <c r="B15" s="56"/>
      <c r="C15" s="58"/>
      <c r="D15" s="58"/>
      <c r="E15" s="58"/>
      <c r="F15" s="59"/>
    </row>
    <row r="16" spans="2:7" ht="12.75" customHeight="1" x14ac:dyDescent="0.2">
      <c r="B16" s="56"/>
      <c r="C16" s="58"/>
      <c r="D16" s="58"/>
      <c r="E16" s="58"/>
      <c r="F16" s="59"/>
    </row>
    <row r="17" spans="2:10" ht="9.75" customHeight="1" x14ac:dyDescent="0.2">
      <c r="B17" s="56"/>
      <c r="C17" s="3"/>
      <c r="D17" s="3"/>
      <c r="E17" s="3"/>
      <c r="F17" s="4"/>
    </row>
    <row r="18" spans="2:10" ht="9.75" customHeight="1" x14ac:dyDescent="0.2">
      <c r="B18" s="56"/>
      <c r="C18" s="3"/>
      <c r="D18" s="3"/>
      <c r="E18" s="3"/>
      <c r="F18" s="4"/>
    </row>
    <row r="19" spans="2:10" ht="9.75" customHeight="1" x14ac:dyDescent="0.2">
      <c r="B19" s="56"/>
      <c r="C19" s="3"/>
      <c r="D19" s="3"/>
      <c r="E19" s="3"/>
      <c r="F19" s="4"/>
    </row>
    <row r="20" spans="2:10" ht="9.75" customHeight="1" x14ac:dyDescent="0.2">
      <c r="B20" s="56"/>
      <c r="C20" s="3"/>
      <c r="D20" s="3"/>
      <c r="E20" s="3"/>
      <c r="F20" s="4"/>
    </row>
    <row r="21" spans="2:10" ht="12.75" customHeight="1" x14ac:dyDescent="0.2">
      <c r="B21" s="56"/>
      <c r="C21" s="60" t="str">
        <f>IF(Paramètres!$C$24&lt;&gt;"", Paramètres!$C$24, "")</f>
        <v/>
      </c>
      <c r="D21" s="60"/>
      <c r="E21" s="60"/>
      <c r="F21" s="61"/>
    </row>
    <row r="22" spans="2:10" ht="9.75" customHeight="1" x14ac:dyDescent="0.2">
      <c r="B22" s="56"/>
      <c r="C22" s="60"/>
      <c r="D22" s="60"/>
      <c r="E22" s="60"/>
      <c r="F22" s="61"/>
    </row>
    <row r="23" spans="2:10" ht="9.75" customHeight="1" x14ac:dyDescent="0.2">
      <c r="B23" s="56"/>
      <c r="C23" s="62" t="str">
        <f>IF(Paramètres!$C$26&lt;&gt;"", Paramètres!$C$26, "")</f>
        <v/>
      </c>
      <c r="D23" s="62"/>
      <c r="E23" s="62"/>
      <c r="F23" s="63"/>
    </row>
    <row r="24" spans="2:10" ht="9.75" customHeight="1" x14ac:dyDescent="0.2">
      <c r="B24" s="56"/>
      <c r="C24" s="62"/>
      <c r="D24" s="62"/>
      <c r="E24" s="62"/>
      <c r="F24" s="63"/>
    </row>
    <row r="25" spans="2:10" ht="9.75" customHeight="1" x14ac:dyDescent="0.2">
      <c r="B25" s="56"/>
      <c r="C25" s="60" t="str">
        <f>IF(Paramètres!$C$28&lt;&gt;"", Paramètres!$C$28, "")</f>
        <v/>
      </c>
      <c r="D25" s="60"/>
      <c r="E25" s="60"/>
      <c r="F25" s="61"/>
    </row>
    <row r="26" spans="2:10" x14ac:dyDescent="0.2">
      <c r="B26" s="56"/>
      <c r="C26" s="60"/>
      <c r="D26" s="60"/>
      <c r="E26" s="60"/>
      <c r="F26" s="61"/>
    </row>
    <row r="27" spans="2:10" ht="9.75" customHeight="1" x14ac:dyDescent="0.2">
      <c r="B27" s="56"/>
      <c r="C27" s="3"/>
      <c r="D27" s="3"/>
      <c r="E27" s="3"/>
      <c r="F27" s="4"/>
    </row>
    <row r="28" spans="2:10" ht="9.75" customHeight="1" x14ac:dyDescent="0.2">
      <c r="B28" s="56"/>
      <c r="C28" s="3"/>
      <c r="D28" s="3"/>
      <c r="E28" s="3"/>
      <c r="F28" s="4"/>
    </row>
    <row r="29" spans="2:10" ht="9.75" customHeight="1" x14ac:dyDescent="0.2">
      <c r="B29" s="56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6"/>
      <c r="C30" s="6"/>
      <c r="D30" s="6"/>
      <c r="E30" s="6"/>
      <c r="F30" s="7"/>
    </row>
    <row r="31" spans="2:10" x14ac:dyDescent="0.2">
      <c r="B31" s="56"/>
      <c r="C31" s="140" t="s">
        <v>83</v>
      </c>
      <c r="D31" s="64"/>
      <c r="E31" s="64"/>
      <c r="F31" s="65"/>
    </row>
    <row r="32" spans="2:10" ht="9.75" customHeight="1" x14ac:dyDescent="0.2">
      <c r="B32" s="56"/>
      <c r="C32" s="64"/>
      <c r="D32" s="64"/>
      <c r="E32" s="64"/>
      <c r="F32" s="65"/>
    </row>
    <row r="33" spans="2:6" ht="9.75" customHeight="1" x14ac:dyDescent="0.2">
      <c r="B33" s="56"/>
      <c r="C33" s="64"/>
      <c r="D33" s="64"/>
      <c r="E33" s="64"/>
      <c r="F33" s="65"/>
    </row>
    <row r="34" spans="2:6" ht="9.75" customHeight="1" x14ac:dyDescent="0.2">
      <c r="B34" s="56"/>
      <c r="C34" s="64"/>
      <c r="D34" s="64"/>
      <c r="E34" s="64"/>
      <c r="F34" s="65"/>
    </row>
    <row r="35" spans="2:6" ht="9.75" customHeight="1" x14ac:dyDescent="0.2">
      <c r="B35" s="56"/>
      <c r="C35" s="64"/>
      <c r="D35" s="64"/>
      <c r="E35" s="64"/>
      <c r="F35" s="65"/>
    </row>
    <row r="36" spans="2:6" x14ac:dyDescent="0.2">
      <c r="B36" s="56"/>
      <c r="C36" s="64"/>
      <c r="D36" s="64"/>
      <c r="E36" s="64"/>
      <c r="F36" s="65"/>
    </row>
    <row r="37" spans="2:6" ht="9.75" customHeight="1" x14ac:dyDescent="0.2">
      <c r="B37" s="56"/>
      <c r="C37" s="64"/>
      <c r="D37" s="64"/>
      <c r="E37" s="64"/>
      <c r="F37" s="65"/>
    </row>
    <row r="38" spans="2:6" ht="9.75" customHeight="1" x14ac:dyDescent="0.2">
      <c r="B38" s="56"/>
      <c r="C38" s="64"/>
      <c r="D38" s="64"/>
      <c r="E38" s="64"/>
      <c r="F38" s="65"/>
    </row>
    <row r="39" spans="2:6" ht="9.75" customHeight="1" x14ac:dyDescent="0.2">
      <c r="B39" s="56"/>
      <c r="C39" s="64"/>
      <c r="D39" s="64"/>
      <c r="E39" s="64"/>
      <c r="F39" s="65"/>
    </row>
    <row r="40" spans="2:6" ht="9.75" customHeight="1" x14ac:dyDescent="0.2">
      <c r="B40" s="56"/>
      <c r="C40" s="64"/>
      <c r="D40" s="64"/>
      <c r="E40" s="64"/>
      <c r="F40" s="65"/>
    </row>
    <row r="41" spans="2:6" ht="12.75" customHeight="1" x14ac:dyDescent="0.2">
      <c r="B41" s="56"/>
      <c r="C41" s="64"/>
      <c r="D41" s="64"/>
      <c r="E41" s="64"/>
      <c r="F41" s="65"/>
    </row>
    <row r="42" spans="2:6" ht="9.75" customHeight="1" x14ac:dyDescent="0.2">
      <c r="B42" s="56"/>
      <c r="C42" s="64"/>
      <c r="D42" s="64"/>
      <c r="E42" s="64"/>
      <c r="F42" s="65"/>
    </row>
    <row r="43" spans="2:6" ht="9.75" customHeight="1" x14ac:dyDescent="0.2">
      <c r="B43" s="56"/>
      <c r="C43" s="64"/>
      <c r="D43" s="64"/>
      <c r="E43" s="64"/>
      <c r="F43" s="65"/>
    </row>
    <row r="44" spans="2:6" ht="9.75" customHeight="1" x14ac:dyDescent="0.2">
      <c r="B44" s="56"/>
      <c r="C44" s="64"/>
      <c r="D44" s="64"/>
      <c r="E44" s="64"/>
      <c r="F44" s="65"/>
    </row>
    <row r="45" spans="2:6" ht="9.75" customHeight="1" x14ac:dyDescent="0.2">
      <c r="B45" s="56"/>
      <c r="C45" s="64"/>
      <c r="D45" s="64"/>
      <c r="E45" s="64"/>
      <c r="F45" s="65"/>
    </row>
    <row r="46" spans="2:6" ht="12.75" customHeight="1" x14ac:dyDescent="0.2">
      <c r="B46" s="56"/>
      <c r="C46" s="64"/>
      <c r="D46" s="64"/>
      <c r="E46" s="64"/>
      <c r="F46" s="65"/>
    </row>
    <row r="47" spans="2:6" ht="9.75" customHeight="1" x14ac:dyDescent="0.2">
      <c r="B47" s="56"/>
      <c r="C47" s="3"/>
      <c r="D47" s="3"/>
      <c r="E47" s="3"/>
      <c r="F47" s="4"/>
    </row>
    <row r="48" spans="2:6" ht="9.75" customHeight="1" x14ac:dyDescent="0.2">
      <c r="B48" s="56"/>
      <c r="C48" s="66" t="str">
        <f xml:space="preserve"> Paramètres!$C$9 &amp; ""</f>
        <v>Lot n°4</v>
      </c>
      <c r="D48" s="66"/>
      <c r="E48" s="66"/>
      <c r="F48" s="67"/>
    </row>
    <row r="49" spans="2:6" ht="9.75" customHeight="1" x14ac:dyDescent="0.2">
      <c r="B49" s="56"/>
      <c r="C49" s="66"/>
      <c r="D49" s="66"/>
      <c r="E49" s="66"/>
      <c r="F49" s="67"/>
    </row>
    <row r="50" spans="2:6" ht="9.75" customHeight="1" x14ac:dyDescent="0.2">
      <c r="B50" s="56"/>
      <c r="C50" s="66"/>
      <c r="D50" s="66"/>
      <c r="E50" s="66"/>
      <c r="F50" s="67"/>
    </row>
    <row r="51" spans="2:6" ht="12.75" customHeight="1" x14ac:dyDescent="0.2">
      <c r="B51" s="56"/>
      <c r="C51" s="3"/>
      <c r="D51" s="3"/>
      <c r="E51" s="3"/>
      <c r="F51" s="4"/>
    </row>
    <row r="52" spans="2:6" ht="9.75" customHeight="1" x14ac:dyDescent="0.2">
      <c r="B52" s="56"/>
      <c r="C52" s="68" t="str">
        <f xml:space="preserve"> Paramètres!$C$11 &amp; ""</f>
        <v>MÉTALLERIE</v>
      </c>
      <c r="D52" s="68"/>
      <c r="E52" s="68"/>
      <c r="F52" s="69"/>
    </row>
    <row r="53" spans="2:6" ht="9.75" customHeight="1" x14ac:dyDescent="0.2">
      <c r="B53" s="56"/>
      <c r="C53" s="68"/>
      <c r="D53" s="68"/>
      <c r="E53" s="68"/>
      <c r="F53" s="69"/>
    </row>
    <row r="54" spans="2:6" ht="9.75" customHeight="1" x14ac:dyDescent="0.2">
      <c r="B54" s="56"/>
      <c r="C54" s="68"/>
      <c r="D54" s="68"/>
      <c r="E54" s="68"/>
      <c r="F54" s="69"/>
    </row>
    <row r="55" spans="2:6" ht="9.75" customHeight="1" x14ac:dyDescent="0.2">
      <c r="B55" s="56"/>
      <c r="C55" s="68"/>
      <c r="D55" s="68"/>
      <c r="E55" s="68"/>
      <c r="F55" s="69"/>
    </row>
    <row r="56" spans="2:6" x14ac:dyDescent="0.2">
      <c r="B56" s="56"/>
      <c r="C56" s="68"/>
      <c r="D56" s="68"/>
      <c r="E56" s="68"/>
      <c r="F56" s="69"/>
    </row>
    <row r="57" spans="2:6" ht="9.75" customHeight="1" x14ac:dyDescent="0.2">
      <c r="B57" s="56"/>
      <c r="C57" s="3"/>
      <c r="D57" s="3"/>
      <c r="E57" s="3"/>
      <c r="F57" s="4"/>
    </row>
    <row r="58" spans="2:6" ht="9.75" customHeight="1" x14ac:dyDescent="0.2">
      <c r="B58" s="56"/>
      <c r="C58" s="3"/>
      <c r="D58" s="3"/>
      <c r="E58" s="3"/>
      <c r="F58" s="4"/>
    </row>
    <row r="59" spans="2:6" ht="9.75" customHeight="1" x14ac:dyDescent="0.2">
      <c r="B59" s="56"/>
      <c r="C59" s="3"/>
      <c r="D59" s="3"/>
      <c r="E59" s="3"/>
      <c r="F59" s="4"/>
    </row>
    <row r="60" spans="2:6" ht="9.75" customHeight="1" x14ac:dyDescent="0.2">
      <c r="B60" s="56"/>
      <c r="C60" s="3"/>
      <c r="D60" s="3"/>
      <c r="E60" s="3"/>
      <c r="F60" s="4"/>
    </row>
    <row r="61" spans="2:6" x14ac:dyDescent="0.2">
      <c r="B61" s="56"/>
      <c r="C61" s="3"/>
      <c r="D61" s="3"/>
      <c r="E61" s="3"/>
      <c r="F61" s="4"/>
    </row>
    <row r="62" spans="2:6" ht="9.75" customHeight="1" x14ac:dyDescent="0.2">
      <c r="B62" s="56"/>
      <c r="C62" s="3"/>
      <c r="D62" s="3"/>
      <c r="E62" s="3"/>
      <c r="F62" s="4"/>
    </row>
    <row r="63" spans="2:6" ht="9.75" customHeight="1" x14ac:dyDescent="0.2">
      <c r="B63" s="56"/>
      <c r="C63" s="3"/>
      <c r="D63" s="3"/>
      <c r="E63" s="3"/>
      <c r="F63" s="4"/>
    </row>
    <row r="64" spans="2:6" ht="9.75" customHeight="1" x14ac:dyDescent="0.2">
      <c r="B64" s="56"/>
      <c r="C64" s="3"/>
      <c r="D64" s="3"/>
      <c r="E64" s="3"/>
      <c r="F64" s="4"/>
    </row>
    <row r="65" spans="2:6" ht="9.75" customHeight="1" x14ac:dyDescent="0.2">
      <c r="B65" s="56"/>
      <c r="C65" s="3"/>
      <c r="D65" s="6"/>
      <c r="E65" s="6"/>
      <c r="F65" s="4"/>
    </row>
    <row r="66" spans="2:6" ht="9.75" customHeight="1" x14ac:dyDescent="0.2">
      <c r="B66" s="56"/>
      <c r="C66" s="3"/>
      <c r="D66" s="6"/>
      <c r="E66" s="6"/>
      <c r="F66" s="4"/>
    </row>
    <row r="67" spans="2:6" ht="9.75" customHeight="1" x14ac:dyDescent="0.2">
      <c r="B67" s="56"/>
      <c r="C67" s="3"/>
      <c r="D67" s="6"/>
      <c r="E67" s="6"/>
      <c r="F67" s="4"/>
    </row>
    <row r="68" spans="2:6" ht="9.75" customHeight="1" x14ac:dyDescent="0.2">
      <c r="B68" s="56"/>
      <c r="C68" s="3"/>
      <c r="D68" s="6"/>
      <c r="E68" s="6"/>
      <c r="F68" s="4"/>
    </row>
    <row r="69" spans="2:6" ht="9.75" customHeight="1" x14ac:dyDescent="0.2">
      <c r="B69" s="56"/>
      <c r="C69" s="3"/>
      <c r="D69" s="6"/>
      <c r="E69" s="6"/>
      <c r="F69" s="4"/>
    </row>
    <row r="70" spans="2:6" ht="15.75" customHeight="1" x14ac:dyDescent="0.2">
      <c r="B70" s="56"/>
      <c r="C70" s="3"/>
      <c r="D70" s="6"/>
      <c r="E70" s="6"/>
      <c r="F70" s="4"/>
    </row>
    <row r="71" spans="2:6" ht="9.75" customHeight="1" x14ac:dyDescent="0.2">
      <c r="B71" s="56"/>
      <c r="C71" s="3"/>
      <c r="D71" s="55" t="s">
        <v>0</v>
      </c>
      <c r="E71" s="55" t="str">
        <f>IF(Paramètres!$C$7&lt;&gt;"", Paramètres!$C$7, "")</f>
        <v>20.17</v>
      </c>
      <c r="F71" s="4"/>
    </row>
    <row r="72" spans="2:6" ht="9.75" customHeight="1" x14ac:dyDescent="0.2">
      <c r="B72" s="56"/>
      <c r="C72" s="3"/>
      <c r="D72" s="55"/>
      <c r="E72" s="55"/>
      <c r="F72" s="4"/>
    </row>
    <row r="73" spans="2:6" ht="9.75" customHeight="1" x14ac:dyDescent="0.2">
      <c r="B73" s="56"/>
      <c r="C73" s="3"/>
      <c r="D73" s="55" t="s">
        <v>1</v>
      </c>
      <c r="E73" s="70" t="str">
        <f>IF(Paramètres!$C$13&lt;&gt;"", Paramètres!$C$13, "")</f>
        <v>26/05/2025</v>
      </c>
      <c r="F73" s="4"/>
    </row>
    <row r="74" spans="2:6" ht="9.75" customHeight="1" x14ac:dyDescent="0.2">
      <c r="B74" s="56"/>
      <c r="C74" s="3"/>
      <c r="D74" s="55"/>
      <c r="E74" s="70"/>
      <c r="F74" s="4"/>
    </row>
    <row r="75" spans="2:6" ht="9.75" customHeight="1" x14ac:dyDescent="0.2">
      <c r="B75" s="56"/>
      <c r="C75" s="3"/>
      <c r="D75" s="55" t="s">
        <v>32</v>
      </c>
      <c r="E75" s="55" t="str">
        <f>IF(Paramètres!$C$15&lt;&gt;"", Paramètres!$C$15, "")</f>
        <v>DCE</v>
      </c>
      <c r="F75" s="4"/>
    </row>
    <row r="76" spans="2:6" ht="9.75" customHeight="1" x14ac:dyDescent="0.2">
      <c r="B76" s="56"/>
      <c r="C76" s="3"/>
      <c r="D76" s="55"/>
      <c r="E76" s="55"/>
      <c r="F76" s="4"/>
    </row>
    <row r="77" spans="2:6" ht="9.75" customHeight="1" x14ac:dyDescent="0.2">
      <c r="B77" s="56"/>
      <c r="C77" s="3"/>
      <c r="D77" s="55" t="s">
        <v>2</v>
      </c>
      <c r="E77" s="55" t="str">
        <f>IF(Paramètres!$C$17&lt;&gt;"", Paramètres!$C$17, "")</f>
        <v>00</v>
      </c>
      <c r="F77" s="4"/>
    </row>
    <row r="78" spans="2:6" ht="9.75" customHeight="1" x14ac:dyDescent="0.2">
      <c r="B78" s="56"/>
      <c r="C78" s="3"/>
      <c r="D78" s="55"/>
      <c r="E78" s="55"/>
      <c r="F78" s="4"/>
    </row>
    <row r="79" spans="2:6" ht="9.75" customHeight="1" x14ac:dyDescent="0.2">
      <c r="B79" s="56"/>
      <c r="C79" s="3"/>
      <c r="D79" s="6"/>
      <c r="E79" s="6"/>
      <c r="F79" s="4"/>
    </row>
    <row r="80" spans="2:6" ht="9.75" customHeight="1" x14ac:dyDescent="0.2">
      <c r="B80" s="56"/>
      <c r="C80" s="3"/>
      <c r="D80" s="6"/>
      <c r="E80" s="6"/>
      <c r="F80" s="4"/>
    </row>
    <row r="81" spans="2:6" ht="9.75" customHeight="1" x14ac:dyDescent="0.2">
      <c r="B81" s="56"/>
      <c r="C81" s="3"/>
      <c r="D81" s="6"/>
      <c r="E81" s="6"/>
      <c r="F81" s="4"/>
    </row>
    <row r="82" spans="2:6" ht="9.75" customHeight="1" x14ac:dyDescent="0.2">
      <c r="B82" s="56"/>
      <c r="C82" s="3"/>
      <c r="D82" s="3"/>
      <c r="E82" s="3"/>
      <c r="F82" s="4"/>
    </row>
    <row r="83" spans="2:6" ht="9.75" customHeight="1" x14ac:dyDescent="0.2">
      <c r="B83" s="56"/>
      <c r="C83" s="3"/>
      <c r="D83" s="3"/>
      <c r="E83" s="3"/>
      <c r="F83" s="4"/>
    </row>
    <row r="84" spans="2:6" ht="9.75" customHeight="1" x14ac:dyDescent="0.2">
      <c r="B84" s="57"/>
      <c r="C84" s="8"/>
      <c r="D84" s="8"/>
      <c r="E84" s="8"/>
      <c r="F84" s="26"/>
    </row>
    <row r="696" spans="3:3" x14ac:dyDescent="0.2">
      <c r="C696" s="10"/>
    </row>
  </sheetData>
  <sheetProtection algorithmName="SHA-512" hashValue="TIxE1bhO//22SId1t/rEXu8KRv5E51Od0B1ATGf8Oqckl+pSLTKVb9MzCsMQVBawSZ7HbHZdnX8coAdgIHFauw==" saltValue="qRdgoi62uPooES8tmAUiP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39DB-9DEB-4899-B26D-0C8A830D1DBD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8" t="s">
        <v>24</v>
      </c>
    </row>
    <row r="3" spans="1:10" ht="25.5" customHeight="1" x14ac:dyDescent="0.2">
      <c r="A3" s="27" t="s">
        <v>10</v>
      </c>
      <c r="B3" s="29" t="s">
        <v>22</v>
      </c>
      <c r="C3" s="141" t="s">
        <v>84</v>
      </c>
      <c r="D3" s="72"/>
      <c r="E3" s="72"/>
      <c r="F3" s="72"/>
      <c r="G3" s="72"/>
      <c r="H3" s="72"/>
      <c r="I3" s="72"/>
      <c r="J3" s="73"/>
    </row>
    <row r="5" spans="1:10" ht="25.5" customHeight="1" x14ac:dyDescent="0.2">
      <c r="A5" s="27" t="s">
        <v>13</v>
      </c>
      <c r="B5" s="29" t="s">
        <v>11</v>
      </c>
      <c r="C5" s="141" t="s">
        <v>85</v>
      </c>
      <c r="D5" s="72"/>
      <c r="E5" s="72"/>
      <c r="F5" s="72"/>
      <c r="G5" s="72"/>
      <c r="H5" s="72"/>
      <c r="I5" s="72"/>
      <c r="J5" s="73"/>
    </row>
    <row r="6" spans="1:10" x14ac:dyDescent="0.2">
      <c r="C6" s="32"/>
      <c r="D6" s="39"/>
      <c r="E6" s="39"/>
      <c r="F6" s="39"/>
      <c r="G6" s="39"/>
      <c r="H6" s="39"/>
    </row>
    <row r="7" spans="1:10" x14ac:dyDescent="0.2">
      <c r="A7" s="27" t="s">
        <v>15</v>
      </c>
      <c r="B7" s="29" t="s">
        <v>33</v>
      </c>
      <c r="C7" s="142" t="s">
        <v>86</v>
      </c>
      <c r="D7" s="39"/>
      <c r="E7" s="39"/>
      <c r="F7" s="39"/>
      <c r="G7" s="39"/>
      <c r="H7" s="39"/>
    </row>
    <row r="8" spans="1:10" x14ac:dyDescent="0.2">
      <c r="C8" s="32"/>
      <c r="D8" s="39"/>
      <c r="E8" s="39"/>
      <c r="F8" s="39"/>
      <c r="G8" s="39"/>
      <c r="H8" s="39"/>
    </row>
    <row r="9" spans="1:10" x14ac:dyDescent="0.2">
      <c r="A9" s="27" t="s">
        <v>18</v>
      </c>
      <c r="B9" s="29" t="s">
        <v>17</v>
      </c>
      <c r="C9" s="142" t="s">
        <v>54</v>
      </c>
      <c r="D9" s="39"/>
      <c r="E9" s="39"/>
      <c r="F9" s="39"/>
      <c r="G9" s="39"/>
      <c r="H9" s="39"/>
    </row>
    <row r="10" spans="1:10" x14ac:dyDescent="0.2">
      <c r="C10" s="32"/>
      <c r="D10" s="39"/>
      <c r="E10" s="39"/>
      <c r="F10" s="39"/>
      <c r="G10" s="39"/>
      <c r="H10" s="39"/>
    </row>
    <row r="11" spans="1:10" ht="25.5" customHeight="1" x14ac:dyDescent="0.2">
      <c r="A11" s="27" t="s">
        <v>19</v>
      </c>
      <c r="B11" s="29" t="s">
        <v>14</v>
      </c>
      <c r="C11" s="141" t="s">
        <v>55</v>
      </c>
      <c r="D11" s="72"/>
      <c r="E11" s="72"/>
      <c r="F11" s="72"/>
      <c r="G11" s="72"/>
      <c r="H11" s="72"/>
      <c r="I11" s="72"/>
      <c r="J11" s="73"/>
    </row>
    <row r="12" spans="1:10" x14ac:dyDescent="0.2">
      <c r="C12" s="32"/>
      <c r="D12" s="39"/>
      <c r="E12" s="39"/>
      <c r="F12" s="39"/>
      <c r="G12" s="39"/>
      <c r="H12" s="39"/>
    </row>
    <row r="13" spans="1:10" x14ac:dyDescent="0.2">
      <c r="A13" s="27" t="s">
        <v>23</v>
      </c>
      <c r="B13" s="29" t="s">
        <v>16</v>
      </c>
      <c r="C13" s="143" t="s">
        <v>87</v>
      </c>
      <c r="D13" s="39"/>
      <c r="E13" s="39"/>
      <c r="F13" s="39"/>
      <c r="G13" s="39"/>
      <c r="H13" s="39"/>
    </row>
    <row r="14" spans="1:10" x14ac:dyDescent="0.2">
      <c r="C14" s="32"/>
      <c r="D14" s="39"/>
      <c r="E14" s="39"/>
      <c r="F14" s="39"/>
      <c r="G14" s="39"/>
      <c r="H14" s="39"/>
    </row>
    <row r="15" spans="1:10" x14ac:dyDescent="0.2">
      <c r="A15" s="27" t="s">
        <v>35</v>
      </c>
      <c r="B15" s="29" t="s">
        <v>37</v>
      </c>
      <c r="C15" s="142" t="s">
        <v>88</v>
      </c>
      <c r="D15" s="39"/>
      <c r="E15" s="39"/>
      <c r="F15" s="39"/>
      <c r="G15" s="39"/>
      <c r="H15" s="39"/>
    </row>
    <row r="16" spans="1:10" x14ac:dyDescent="0.2">
      <c r="C16" s="32"/>
      <c r="D16" s="39"/>
      <c r="E16" s="39"/>
      <c r="F16" s="39"/>
      <c r="G16" s="39"/>
      <c r="H16" s="39"/>
    </row>
    <row r="17" spans="1:10" x14ac:dyDescent="0.2">
      <c r="A17" s="27" t="s">
        <v>36</v>
      </c>
      <c r="B17" s="29" t="s">
        <v>38</v>
      </c>
      <c r="C17" s="142" t="s">
        <v>89</v>
      </c>
      <c r="D17" s="39"/>
      <c r="E17" s="39"/>
      <c r="F17" s="39"/>
      <c r="G17" s="39"/>
      <c r="H17" s="39"/>
    </row>
    <row r="18" spans="1:10" x14ac:dyDescent="0.2">
      <c r="C18" s="32"/>
      <c r="D18" s="39"/>
      <c r="E18" s="39"/>
      <c r="F18" s="39"/>
      <c r="G18" s="39"/>
      <c r="H18" s="39"/>
    </row>
    <row r="19" spans="1:10" x14ac:dyDescent="0.2">
      <c r="A19" s="27" t="s">
        <v>34</v>
      </c>
      <c r="B19" s="29" t="s">
        <v>12</v>
      </c>
      <c r="C19" s="34">
        <v>0.2</v>
      </c>
      <c r="E19" s="29" t="s">
        <v>9</v>
      </c>
    </row>
    <row r="20" spans="1:10" x14ac:dyDescent="0.2">
      <c r="C20" s="35">
        <v>5.5E-2</v>
      </c>
      <c r="E20" s="30" t="s">
        <v>20</v>
      </c>
    </row>
    <row r="21" spans="1:10" x14ac:dyDescent="0.2">
      <c r="C21" s="36">
        <v>0.1</v>
      </c>
      <c r="E21" s="30" t="s">
        <v>25</v>
      </c>
    </row>
    <row r="22" spans="1:10" x14ac:dyDescent="0.2">
      <c r="C22" s="37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1"/>
      <c r="D24" s="72"/>
      <c r="E24" s="72"/>
      <c r="F24" s="72"/>
      <c r="G24" s="72"/>
      <c r="H24" s="72"/>
      <c r="I24" s="72"/>
      <c r="J24" s="73"/>
    </row>
    <row r="26" spans="1:10" x14ac:dyDescent="0.2">
      <c r="A26" s="27">
        <v>11</v>
      </c>
      <c r="B26" s="29" t="s">
        <v>40</v>
      </c>
      <c r="C26" s="33"/>
    </row>
    <row r="28" spans="1:10" x14ac:dyDescent="0.2">
      <c r="A28" s="27">
        <v>12</v>
      </c>
      <c r="B28" s="29" t="s">
        <v>41</v>
      </c>
      <c r="C28" s="71"/>
      <c r="D28" s="72"/>
      <c r="E28" s="72"/>
      <c r="F28" s="72"/>
      <c r="G28" s="72"/>
      <c r="H28" s="72"/>
      <c r="I28" s="72"/>
      <c r="J28" s="73"/>
    </row>
  </sheetData>
  <sheetProtection algorithmName="SHA-512" hashValue="ts00CVw+nYKrUi2fp2a8LG8m8UMlytMvr+JRGAJ6Bzx8dY1z0maMpuixMSwnZA8vKJ+YqoVTckXlUNTrLJ1F5g==" saltValue="vm0eCOWe5XrfzeG1Fff/W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DAHLEN - FORMA3 ARCHITECTE</dc:creator>
  <cp:lastModifiedBy>Gauthier DAHLEN - FORMA3 ARCHITECTE</cp:lastModifiedBy>
  <cp:lastPrinted>2006-03-31T14:34:19Z</cp:lastPrinted>
  <dcterms:created xsi:type="dcterms:W3CDTF">2005-02-10T10:20:05Z</dcterms:created>
  <dcterms:modified xsi:type="dcterms:W3CDTF">2025-06-24T08:15:07Z</dcterms:modified>
</cp:coreProperties>
</file>